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 tabRatio="884"/>
  </bookViews>
  <sheets>
    <sheet name="таб для контракта № 31" sheetId="18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8"/>
  <c r="F29" s="1"/>
  <c r="F10"/>
  <c r="F17"/>
  <c r="F20"/>
  <c r="F15" s="1"/>
  <c r="F26"/>
  <c r="F43"/>
  <c r="F38" l="1"/>
  <c r="F39" s="1"/>
  <c r="F12" l="1"/>
  <c r="F8" s="1"/>
  <c r="D48" l="1"/>
  <c r="D10"/>
</calcChain>
</file>

<file path=xl/sharedStrings.xml><?xml version="1.0" encoding="utf-8"?>
<sst xmlns="http://schemas.openxmlformats.org/spreadsheetml/2006/main" count="129" uniqueCount="87">
  <si>
    <t>№ п/п</t>
  </si>
  <si>
    <t>Ед. изм.</t>
  </si>
  <si>
    <t>Примечания</t>
  </si>
  <si>
    <t>руб.</t>
  </si>
  <si>
    <t>Начальная максимальная цена контракта</t>
  </si>
  <si>
    <t>НМЦК</t>
  </si>
  <si>
    <t xml:space="preserve"> </t>
  </si>
  <si>
    <t>максимальная стоимость работы транспортных средств i-го класса</t>
  </si>
  <si>
    <t>Сi</t>
  </si>
  <si>
    <t>расчет 1</t>
  </si>
  <si>
    <t xml:space="preserve"> стоимость приобретения и установки в транспортных средствах i-го класса оборудования для организации безналичной оплаты проезда, а также плановые расходы на его эксплуатацию и (или) на оплату услуг оператора системы безналичной оплаты проезда в случае, если контрактом предусмотрено, что приобретение, установка и эксплуатация и (или) на оплату услуг оператора системы безналичной оплаты проезда такого оборудования осуществляется за счет подрядчика</t>
  </si>
  <si>
    <t>Coi</t>
  </si>
  <si>
    <r>
      <t>размер субсидий, которые будут предоставлены подрядчику в соответствии с нормативным правовым актом субъекта Российской Федерации, муниципальным нормативным правовым актом, принятыми в соответствии с Бюджетным кодексом Российской Федерации , в целях компенсации недополученных доходов от предоставления льгот на проезд пассажиров или части затрат на выполнение предусмотренных контрактом работ, руб. (</t>
    </r>
    <r>
      <rPr>
        <i/>
        <u/>
        <sz val="12"/>
        <color theme="1"/>
        <rFont val="Times New Roman"/>
        <family val="1"/>
        <charset val="204"/>
      </rPr>
      <t>в отсутствие соответствующих нормативных правовых актов Cсуб принимается равным нулю</t>
    </r>
    <r>
      <rPr>
        <sz val="12"/>
        <color theme="1"/>
        <rFont val="Times New Roman"/>
        <family val="1"/>
        <charset val="204"/>
      </rPr>
      <t>)</t>
    </r>
  </si>
  <si>
    <t>Cсуб</t>
  </si>
  <si>
    <t>планируемая плата за проезд пассажиров и провоз багажа, оставляемая в распоряжении подрядчика,</t>
  </si>
  <si>
    <t>П</t>
  </si>
  <si>
    <t>расчет 2</t>
  </si>
  <si>
    <t>Расчет 2</t>
  </si>
  <si>
    <t>1.б</t>
  </si>
  <si>
    <t>Расчет 1</t>
  </si>
  <si>
    <t>Ci</t>
  </si>
  <si>
    <t>максимальная себестоимость 1 км пробега транспортного средства i-го класса в t-ом году срока действия контракта</t>
  </si>
  <si>
    <t>Sti</t>
  </si>
  <si>
    <t>км</t>
  </si>
  <si>
    <t>планируемый в соответствии с расписанием пробег по выполнению рейсов на маршруте транспортных средств i-го класса за t-ый год работы, предусмотренный контрактом</t>
  </si>
  <si>
    <t>Lti</t>
  </si>
  <si>
    <t>-</t>
  </si>
  <si>
    <t>коэффициент использования пробега; при расчёте значения выбирают равными для перевозок в городском сообщении - 0,9, в пригородном - 0,91;</t>
  </si>
  <si>
    <t>b</t>
  </si>
  <si>
    <r>
      <t xml:space="preserve">величина вознаграждения за реализацию билетов в </t>
    </r>
    <r>
      <rPr>
        <sz val="12"/>
        <color rgb="FF000000"/>
        <rFont val="Times New Roman"/>
        <family val="1"/>
        <charset val="204"/>
      </rPr>
      <t xml:space="preserve">t-ом </t>
    </r>
    <r>
      <rPr>
        <sz val="12"/>
        <color theme="1"/>
        <rFont val="Times New Roman"/>
        <family val="1"/>
        <charset val="204"/>
      </rPr>
      <t>году</t>
    </r>
  </si>
  <si>
    <t>Pkt</t>
  </si>
  <si>
    <t>рентабельность (от себестоимости)</t>
  </si>
  <si>
    <t>установленная величина</t>
  </si>
  <si>
    <t>рыночная стоимость транспортных средств i-того класса</t>
  </si>
  <si>
    <t>Цi</t>
  </si>
  <si>
    <t>лет</t>
  </si>
  <si>
    <t>срок полезного использования транспортных средств i-того класса, определенный в соответствии с Классификацией ОС, включаемых в амортизационные группы</t>
  </si>
  <si>
    <t>Tni</t>
  </si>
  <si>
    <t>мес.</t>
  </si>
  <si>
    <t>общее к-во месяцев исполнения контракта в том числе неполных</t>
  </si>
  <si>
    <t>r</t>
  </si>
  <si>
    <t>ед.</t>
  </si>
  <si>
    <t>Установленное реестром маршрутов в отношении маршрутов, предусмотренных контрактом, максимльное количество транспортных средств i-того класса</t>
  </si>
  <si>
    <t>Mi</t>
  </si>
  <si>
    <t xml:space="preserve">формула 10 Порядка </t>
  </si>
  <si>
    <t>Ci = ∑(Sti *1,096*Lti/b+Pkt)+Mi*Цi*r/(12*Tni)</t>
  </si>
  <si>
    <t>руб./км</t>
  </si>
  <si>
    <t>2 дня работы</t>
  </si>
  <si>
    <t>1 день работы</t>
  </si>
  <si>
    <t xml:space="preserve">расходы на оплату труда водителей </t>
  </si>
  <si>
    <t>Ротвti</t>
  </si>
  <si>
    <t>расходы на оплату труда кондукторов</t>
  </si>
  <si>
    <t>Pоткti</t>
  </si>
  <si>
    <t>отчисления на социальные нужды от величины расходов на оплату труда водителей и кондукторов автобусов i-го класса в t-ом году срока действия контракта</t>
  </si>
  <si>
    <t>СРti</t>
  </si>
  <si>
    <t>расходы на топливо для ТС i-го класса в t-ом году срока действия контракта</t>
  </si>
  <si>
    <t>расходы на смазочные и прочие эксплуатационные материалы для ТС i-го класса в t-ом году срока действия контракта</t>
  </si>
  <si>
    <t xml:space="preserve">Рсмti </t>
  </si>
  <si>
    <t>расходы на износ и ремонт шин автобусов i-го класса в t-ом году срока действия контракта</t>
  </si>
  <si>
    <t>Ршti</t>
  </si>
  <si>
    <t>расходы на техническое обслуживание и ремонт автобусов i-го класса в t-ом году срока действия контракта</t>
  </si>
  <si>
    <t>Ртоti</t>
  </si>
  <si>
    <t>величина прочих расходов по обычным видам деятельности в сумме с косвенными расходами для автобусов i-го класса в t-ом году срока действия контракта</t>
  </si>
  <si>
    <t>ПКРti</t>
  </si>
  <si>
    <t>итого</t>
  </si>
  <si>
    <t>Расшифровка показателя</t>
  </si>
  <si>
    <t>Показатель</t>
  </si>
  <si>
    <r>
      <t xml:space="preserve">Расчет максимальной стоимости работы транспортных средств i-того класса   </t>
    </r>
    <r>
      <rPr>
        <b/>
        <sz val="14"/>
        <color theme="1"/>
        <rFont val="Times New Roman"/>
        <family val="1"/>
        <charset val="204"/>
      </rPr>
      <t>Сi</t>
    </r>
  </si>
  <si>
    <r>
      <t xml:space="preserve">Расчет планируемой платы за проезд     </t>
    </r>
    <r>
      <rPr>
        <b/>
        <sz val="14"/>
        <color theme="1"/>
        <rFont val="Times New Roman"/>
        <family val="1"/>
        <charset val="204"/>
      </rPr>
      <t>П</t>
    </r>
  </si>
  <si>
    <t>фактическая плата за проезд пассажиров и провоз багажа, полученная на j-том маршруте в год, предшествующий году начала действия контракта, руб.;</t>
  </si>
  <si>
    <t xml:space="preserve">индекс изменения тарифов на перевозки пассажиров и багажа за каждый год срока действия контракта, определенный на основе установленных нормативным правовым актом субъекта Российской Федерации или муниципальным нормативным правовым актом, </t>
  </si>
  <si>
    <t xml:space="preserve">П= суммы(Пjo*It ), руб., если ПВjt / ПВjo &gt; 1 </t>
  </si>
  <si>
    <r>
      <t>П</t>
    </r>
    <r>
      <rPr>
        <vertAlign val="subscript"/>
        <sz val="12"/>
        <color theme="1"/>
        <rFont val="Times New Roman"/>
        <family val="1"/>
        <charset val="204"/>
      </rPr>
      <t>oj</t>
    </r>
  </si>
  <si>
    <t xml:space="preserve">It </t>
  </si>
  <si>
    <t>Планируемая плата за проезд пассажиров и провоз багажа, оставляемая в распоряжении подрядчика, руб.;  формула 6</t>
  </si>
  <si>
    <t>Sti=Ротвti + Pоткti + СРti + Ртti + Рсмti  + Ршti + Ртоti +ПКРti</t>
  </si>
  <si>
    <r>
      <t xml:space="preserve">Определение максимальной себестоимости 1 км пробега  транспортного средства i-го класса в t-ом году срока действия контракта  </t>
    </r>
    <r>
      <rPr>
        <b/>
        <sz val="14"/>
        <color theme="1"/>
        <rFont val="Times New Roman"/>
        <family val="1"/>
        <charset val="204"/>
      </rPr>
      <t xml:space="preserve"> Sti</t>
    </r>
  </si>
  <si>
    <t>Начальная (максимальная) цена контракта, а также цена контракта, заключаемого с единственным поставщиком (подрядчиком, исполнителем), при осуществлении закупок в сфере регулярных перевозок пассажиров и багажа автомобильным транспортом и городским наземным электрическим транспортом</t>
  </si>
  <si>
    <t xml:space="preserve">Исходные данные для определения НМЦК </t>
  </si>
  <si>
    <t xml:space="preserve">Расчет НМЦК </t>
  </si>
  <si>
    <t>маршрут 31</t>
  </si>
  <si>
    <t>к информационной карте</t>
  </si>
  <si>
    <t>Приложение № 2</t>
  </si>
  <si>
    <t xml:space="preserve">В соответствии с пунктом 2 статьи 72, пунктом 3 статьи 219 Бюджетного кодекса Российской </t>
  </si>
  <si>
    <t xml:space="preserve">Федерации муниципальные контракты заключаются и оплачиваются в пределах лимитов </t>
  </si>
  <si>
    <t xml:space="preserve">бюджетных обязательств. Лимиты бюджетных обязательств а осуществление данной закупки </t>
  </si>
  <si>
    <t>доведены до заказчика в размере: 157 731 рубль 70 копеек.</t>
  </si>
</sst>
</file>

<file path=xl/styles.xml><?xml version="1.0" encoding="utf-8"?>
<styleSheet xmlns="http://schemas.openxmlformats.org/spreadsheetml/2006/main">
  <numFmts count="1">
    <numFmt numFmtId="164" formatCode="0.0000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2" xfId="0" applyFont="1" applyBorder="1"/>
    <xf numFmtId="0" fontId="9" fillId="0" borderId="8" xfId="0" applyFont="1" applyFill="1" applyBorder="1" applyAlignment="1">
      <alignment horizontal="center"/>
    </xf>
    <xf numFmtId="0" fontId="11" fillId="0" borderId="9" xfId="0" applyFont="1" applyFill="1" applyBorder="1"/>
    <xf numFmtId="0" fontId="3" fillId="0" borderId="20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1" fillId="0" borderId="0" xfId="0" applyFont="1"/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wrapText="1"/>
    </xf>
    <xf numFmtId="0" fontId="3" fillId="0" borderId="13" xfId="0" applyFont="1" applyBorder="1"/>
    <xf numFmtId="2" fontId="0" fillId="0" borderId="5" xfId="0" applyNumberFormat="1" applyBorder="1" applyAlignment="1">
      <alignment horizontal="center" vertical="center"/>
    </xf>
    <xf numFmtId="2" fontId="0" fillId="0" borderId="0" xfId="0" applyNumberFormat="1"/>
    <xf numFmtId="2" fontId="0" fillId="0" borderId="5" xfId="0" applyNumberFormat="1" applyBorder="1" applyAlignment="1">
      <alignment horizontal="center" vertical="center" wrapText="1"/>
    </xf>
    <xf numFmtId="0" fontId="0" fillId="0" borderId="0" xfId="0" applyBorder="1"/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27" xfId="0" applyBorder="1"/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3" fillId="0" borderId="0" xfId="0" applyNumberFormat="1" applyFont="1"/>
    <xf numFmtId="2" fontId="1" fillId="0" borderId="5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15" fillId="0" borderId="26" xfId="0" applyFont="1" applyBorder="1" applyAlignment="1">
      <alignment horizontal="center" vertical="center" wrapText="1"/>
    </xf>
    <xf numFmtId="0" fontId="11" fillId="0" borderId="27" xfId="0" applyFont="1" applyFill="1" applyBorder="1"/>
    <xf numFmtId="0" fontId="4" fillId="0" borderId="7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28" xfId="0" applyFont="1" applyFill="1" applyBorder="1"/>
    <xf numFmtId="0" fontId="3" fillId="0" borderId="28" xfId="0" applyFont="1" applyBorder="1"/>
    <xf numFmtId="0" fontId="13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4</xdr:col>
      <xdr:colOff>2200275</xdr:colOff>
      <xdr:row>7</xdr:row>
      <xdr:rowOff>476250</xdr:rowOff>
    </xdr:to>
    <xdr:pic>
      <xdr:nvPicPr>
        <xdr:cNvPr id="2" name="Рисунок 1" descr="base_1_287437_32769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1114425"/>
          <a:ext cx="2200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97;&#1072;&#1103;\&#1052;&#1072;&#1083;&#1080;&#1085;&#1086;&#1074;&#1089;&#1082;&#1072;&#1103;\&#1056;&#1072;&#1089;&#1095;&#1077;&#1090;%20&#1087;&#1086;%20&#1087;&#1088;&#1080;&#1082;&#1072;&#1079;&#1091;%20&#1052;&#1058;%20&#1056;&#1060;%20&#8470;%20513\&#1040;&#1074;&#1090;&#1086;&#1073;&#1091;&#1089;&#1099;\&#1052;&#1072;&#1088;&#1096;&#1088;&#1091;&#1090;&#1099;\&#1050;&#1054;&#1053;&#1050;&#1059;&#1056;&#1057;\6&#1050;&#1088;,7&#1050;&#1088;,8&#1050;&#1088;\&#1052;&#1072;&#1088;&#1096;&#1088;&#1091;&#1090;%206&#1050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 для КД"/>
      <sheetName val="НМЦК"/>
      <sheetName val="С (ст-ть работы)"/>
      <sheetName val="Р-т ФЗП"/>
      <sheetName val="Расчет ЗП вод. конд"/>
      <sheetName val="ГСМ"/>
      <sheetName val="норма топлива"/>
      <sheetName val="Шины"/>
      <sheetName val="Р-т ТО и ТР"/>
      <sheetName val="Расчет ЗП раб"/>
      <sheetName val="Р-т сод и рем трамв. пути"/>
      <sheetName val="Р-т кос. расх"/>
      <sheetName val="6Кр"/>
      <sheetName val="ИНДЕКС"/>
      <sheetName val="Лист1 (2)"/>
      <sheetName val="ИСХОДНЫЕ"/>
      <sheetName val="Лист1"/>
      <sheetName val="Р-т Ам"/>
      <sheetName val="Виды транспортных средств"/>
      <sheetName val="Таблица исходных данных"/>
      <sheetName val="Приложение 1"/>
      <sheetName val="Приложение 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23">
          <cell r="E23" t="str">
            <v xml:space="preserve">Ртti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F8">
            <v>5002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topLeftCell="A48" workbookViewId="0">
      <selection activeCell="C64" sqref="C64"/>
    </sheetView>
  </sheetViews>
  <sheetFormatPr defaultRowHeight="15"/>
  <cols>
    <col min="3" max="3" width="63.85546875" customWidth="1"/>
    <col min="4" max="4" width="17.42578125" customWidth="1"/>
    <col min="5" max="5" width="33.28515625" customWidth="1"/>
    <col min="6" max="6" width="18.7109375" customWidth="1"/>
    <col min="7" max="7" width="17" customWidth="1"/>
    <col min="8" max="8" width="15.5703125" customWidth="1"/>
    <col min="9" max="9" width="15.42578125" customWidth="1"/>
  </cols>
  <sheetData>
    <row r="1" spans="1:9">
      <c r="E1" t="s">
        <v>82</v>
      </c>
    </row>
    <row r="2" spans="1:9">
      <c r="E2" t="s">
        <v>81</v>
      </c>
    </row>
    <row r="3" spans="1:9" ht="52.5" customHeight="1">
      <c r="A3" s="112" t="s">
        <v>77</v>
      </c>
      <c r="B3" s="112"/>
      <c r="C3" s="112"/>
      <c r="D3" s="112"/>
      <c r="E3" s="112"/>
      <c r="F3" s="112"/>
      <c r="G3" s="112"/>
      <c r="H3" s="112"/>
    </row>
    <row r="4" spans="1:9">
      <c r="C4" t="s">
        <v>80</v>
      </c>
    </row>
    <row r="5" spans="1:9" ht="15.75" thickBot="1"/>
    <row r="6" spans="1:9" ht="15" customHeight="1">
      <c r="A6" s="113" t="s">
        <v>79</v>
      </c>
      <c r="B6" s="114"/>
      <c r="C6" s="114"/>
      <c r="D6" s="114"/>
      <c r="E6" s="114"/>
      <c r="F6" s="106">
        <v>2020</v>
      </c>
      <c r="G6" s="84"/>
      <c r="H6" s="84"/>
    </row>
    <row r="7" spans="1:9" s="60" customFormat="1">
      <c r="A7" s="45" t="s">
        <v>0</v>
      </c>
      <c r="B7" s="44" t="s">
        <v>1</v>
      </c>
      <c r="C7" s="44" t="s">
        <v>65</v>
      </c>
      <c r="D7" s="50" t="s">
        <v>66</v>
      </c>
      <c r="E7" s="71" t="s">
        <v>2</v>
      </c>
      <c r="F7" s="47"/>
      <c r="G7" s="47"/>
      <c r="H7" s="47"/>
    </row>
    <row r="8" spans="1:9" ht="36.75" customHeight="1" thickBot="1">
      <c r="A8" s="2">
        <v>1</v>
      </c>
      <c r="B8" s="53" t="s">
        <v>3</v>
      </c>
      <c r="C8" s="4" t="s">
        <v>4</v>
      </c>
      <c r="D8" s="3" t="s">
        <v>5</v>
      </c>
      <c r="E8" s="72" t="s">
        <v>6</v>
      </c>
      <c r="F8" s="87">
        <f>(F12+F13)-F14-F15</f>
        <v>210308.94494025409</v>
      </c>
      <c r="G8" s="87"/>
      <c r="H8" s="87"/>
      <c r="I8" s="65"/>
    </row>
    <row r="9" spans="1:9" ht="36.75" customHeight="1" thickBot="1">
      <c r="A9" s="56"/>
      <c r="B9" s="57"/>
      <c r="C9" s="58"/>
      <c r="D9" s="59"/>
      <c r="E9" s="73"/>
      <c r="F9" s="84"/>
      <c r="G9" s="84"/>
      <c r="H9" s="84"/>
    </row>
    <row r="10" spans="1:9" ht="15.75" thickBot="1">
      <c r="A10" s="115" t="s">
        <v>78</v>
      </c>
      <c r="B10" s="116"/>
      <c r="C10" s="117"/>
      <c r="D10" s="5" t="str">
        <f>D8</f>
        <v>НМЦК</v>
      </c>
      <c r="E10" s="74"/>
      <c r="F10" s="100">
        <f>F6</f>
        <v>2020</v>
      </c>
      <c r="G10" s="100"/>
      <c r="H10" s="100"/>
    </row>
    <row r="11" spans="1:9">
      <c r="A11" s="45" t="s">
        <v>0</v>
      </c>
      <c r="B11" s="44" t="s">
        <v>1</v>
      </c>
      <c r="C11" s="44" t="s">
        <v>65</v>
      </c>
      <c r="D11" s="50" t="s">
        <v>66</v>
      </c>
      <c r="E11" s="71" t="s">
        <v>2</v>
      </c>
      <c r="F11" s="84"/>
      <c r="G11" s="84"/>
      <c r="H11" s="84"/>
    </row>
    <row r="12" spans="1:9" ht="20.25" customHeight="1">
      <c r="A12" s="6">
        <v>1</v>
      </c>
      <c r="B12" s="7" t="s">
        <v>3</v>
      </c>
      <c r="C12" s="8" t="s">
        <v>7</v>
      </c>
      <c r="D12" s="7" t="s">
        <v>8</v>
      </c>
      <c r="E12" s="69" t="s">
        <v>16</v>
      </c>
      <c r="F12" s="64">
        <f>F38</f>
        <v>73917162.884940252</v>
      </c>
      <c r="G12" s="64"/>
      <c r="H12" s="64"/>
    </row>
    <row r="13" spans="1:9" ht="129" customHeight="1">
      <c r="A13" s="6">
        <v>2</v>
      </c>
      <c r="B13" s="9" t="s">
        <v>3</v>
      </c>
      <c r="C13" s="10" t="s">
        <v>10</v>
      </c>
      <c r="D13" s="7" t="s">
        <v>11</v>
      </c>
      <c r="E13" s="68"/>
      <c r="F13" s="101">
        <v>570000</v>
      </c>
      <c r="G13" s="101"/>
      <c r="H13" s="84"/>
    </row>
    <row r="14" spans="1:9" ht="162.75" customHeight="1">
      <c r="A14" s="6">
        <v>3</v>
      </c>
      <c r="B14" s="9" t="s">
        <v>3</v>
      </c>
      <c r="C14" s="10" t="s">
        <v>12</v>
      </c>
      <c r="D14" s="9" t="s">
        <v>13</v>
      </c>
      <c r="E14" s="68"/>
      <c r="F14" s="84"/>
      <c r="G14" s="84"/>
      <c r="H14" s="84"/>
    </row>
    <row r="15" spans="1:9" ht="36" customHeight="1" thickBot="1">
      <c r="A15" s="11">
        <v>4</v>
      </c>
      <c r="B15" s="12" t="s">
        <v>3</v>
      </c>
      <c r="C15" s="13" t="s">
        <v>14</v>
      </c>
      <c r="D15" s="14" t="s">
        <v>15</v>
      </c>
      <c r="E15" s="75" t="s">
        <v>9</v>
      </c>
      <c r="F15" s="87">
        <f>F20</f>
        <v>74276853.939999998</v>
      </c>
      <c r="G15" s="87"/>
      <c r="H15" s="87"/>
    </row>
    <row r="16" spans="1:9" ht="36" customHeight="1" thickBot="1">
      <c r="A16" s="15"/>
      <c r="B16" s="16"/>
      <c r="C16" s="17"/>
      <c r="D16" s="15"/>
      <c r="E16" s="15"/>
      <c r="F16" s="77"/>
      <c r="G16" s="77"/>
      <c r="H16" s="77"/>
    </row>
    <row r="17" spans="1:10" ht="16.5" thickBot="1">
      <c r="A17" s="118" t="s">
        <v>19</v>
      </c>
      <c r="B17" s="119"/>
      <c r="C17" s="119"/>
      <c r="D17" s="119"/>
      <c r="E17" s="119"/>
      <c r="F17" s="84">
        <f>F6</f>
        <v>2020</v>
      </c>
      <c r="G17" s="84"/>
      <c r="H17" s="84"/>
    </row>
    <row r="18" spans="1:10" ht="19.5" thickBot="1">
      <c r="A18" s="118" t="s">
        <v>68</v>
      </c>
      <c r="B18" s="119"/>
      <c r="C18" s="119"/>
      <c r="D18" s="119"/>
      <c r="E18" s="119"/>
      <c r="F18" s="84"/>
      <c r="G18" s="84"/>
      <c r="H18" s="84"/>
    </row>
    <row r="19" spans="1:10" ht="15.75" thickBot="1">
      <c r="A19" s="45" t="s">
        <v>0</v>
      </c>
      <c r="B19" s="44" t="s">
        <v>1</v>
      </c>
      <c r="C19" s="44" t="s">
        <v>65</v>
      </c>
      <c r="D19" s="50" t="s">
        <v>66</v>
      </c>
      <c r="E19" s="71" t="s">
        <v>2</v>
      </c>
      <c r="F19" s="84"/>
      <c r="G19" s="84"/>
      <c r="H19" s="84"/>
    </row>
    <row r="20" spans="1:10" ht="30">
      <c r="A20" s="18" t="s">
        <v>18</v>
      </c>
      <c r="B20" s="19" t="s">
        <v>3</v>
      </c>
      <c r="C20" s="86" t="s">
        <v>74</v>
      </c>
      <c r="D20" s="20" t="s">
        <v>15</v>
      </c>
      <c r="E20" s="89" t="s">
        <v>71</v>
      </c>
      <c r="F20" s="81">
        <f>F21*F22</f>
        <v>74276853.939999998</v>
      </c>
      <c r="G20" s="81"/>
      <c r="H20" s="81"/>
    </row>
    <row r="21" spans="1:10" ht="59.25" customHeight="1">
      <c r="A21" s="21"/>
      <c r="B21" s="22"/>
      <c r="C21" s="62" t="s">
        <v>69</v>
      </c>
      <c r="D21" s="61" t="s">
        <v>72</v>
      </c>
      <c r="E21" s="82"/>
      <c r="F21" s="84">
        <v>74276853.939999998</v>
      </c>
      <c r="G21" s="84"/>
      <c r="H21" s="84"/>
    </row>
    <row r="22" spans="1:10" ht="51.75">
      <c r="A22" s="21"/>
      <c r="B22" s="22"/>
      <c r="C22" s="62" t="s">
        <v>70</v>
      </c>
      <c r="D22" s="24" t="s">
        <v>73</v>
      </c>
      <c r="E22" s="82"/>
      <c r="F22" s="84">
        <v>1</v>
      </c>
      <c r="G22" s="84"/>
      <c r="H22" s="84"/>
    </row>
    <row r="23" spans="1:10" ht="15.75">
      <c r="A23" s="67"/>
      <c r="B23" s="67"/>
      <c r="C23" s="98"/>
      <c r="D23" s="99"/>
      <c r="E23" s="40"/>
      <c r="F23" s="83"/>
      <c r="G23" s="83"/>
      <c r="H23" s="83"/>
    </row>
    <row r="24" spans="1:10" ht="15.75">
      <c r="A24" s="67"/>
      <c r="B24" s="67"/>
      <c r="C24" s="98"/>
      <c r="D24" s="99"/>
      <c r="E24" s="40"/>
      <c r="F24" s="83"/>
      <c r="G24" s="83"/>
      <c r="H24" s="83"/>
    </row>
    <row r="25" spans="1:10" ht="15.75" thickBot="1">
      <c r="F25" s="77"/>
      <c r="G25" s="77"/>
      <c r="H25" s="77"/>
    </row>
    <row r="26" spans="1:10" ht="16.5" thickBot="1">
      <c r="A26" s="120" t="s">
        <v>17</v>
      </c>
      <c r="B26" s="121"/>
      <c r="C26" s="121"/>
      <c r="D26" s="121"/>
      <c r="E26" s="121"/>
      <c r="F26" s="79">
        <f>F6</f>
        <v>2020</v>
      </c>
      <c r="G26" s="79"/>
      <c r="H26" s="79"/>
    </row>
    <row r="27" spans="1:10" ht="18" customHeight="1" thickBot="1">
      <c r="A27" s="109" t="s">
        <v>67</v>
      </c>
      <c r="B27" s="110"/>
      <c r="C27" s="110"/>
      <c r="D27" s="110"/>
      <c r="E27" s="110"/>
      <c r="F27" s="49"/>
      <c r="G27" s="49"/>
      <c r="H27" s="49"/>
      <c r="I27" s="25"/>
      <c r="J27" s="25"/>
    </row>
    <row r="28" spans="1:10">
      <c r="A28" s="45" t="s">
        <v>0</v>
      </c>
      <c r="B28" s="44" t="s">
        <v>1</v>
      </c>
      <c r="C28" s="44" t="s">
        <v>65</v>
      </c>
      <c r="D28" s="50" t="s">
        <v>66</v>
      </c>
      <c r="E28" s="71" t="s">
        <v>2</v>
      </c>
      <c r="F28" s="46"/>
      <c r="G28" s="46"/>
      <c r="H28" s="46"/>
      <c r="I28" s="25"/>
      <c r="J28" s="25"/>
    </row>
    <row r="29" spans="1:10" ht="34.5" customHeight="1">
      <c r="A29" s="27">
        <v>1</v>
      </c>
      <c r="B29" s="23" t="s">
        <v>3</v>
      </c>
      <c r="C29" s="28" t="s">
        <v>21</v>
      </c>
      <c r="D29" s="1" t="s">
        <v>22</v>
      </c>
      <c r="E29" s="63"/>
      <c r="F29" s="70">
        <f>F53</f>
        <v>102.45609999999999</v>
      </c>
      <c r="G29" s="70"/>
      <c r="H29" s="70"/>
      <c r="I29" s="25"/>
      <c r="J29" s="25"/>
    </row>
    <row r="30" spans="1:10" ht="49.5" customHeight="1">
      <c r="A30" s="27">
        <v>2</v>
      </c>
      <c r="B30" s="23" t="s">
        <v>23</v>
      </c>
      <c r="C30" s="28" t="s">
        <v>24</v>
      </c>
      <c r="D30" s="1" t="s">
        <v>25</v>
      </c>
      <c r="E30" s="63"/>
      <c r="F30" s="104">
        <v>609878.5</v>
      </c>
      <c r="G30" s="103"/>
      <c r="H30" s="70"/>
      <c r="I30" s="25"/>
      <c r="J30" s="25"/>
    </row>
    <row r="31" spans="1:10" ht="47.25">
      <c r="A31" s="27">
        <v>3</v>
      </c>
      <c r="B31" s="23" t="s">
        <v>26</v>
      </c>
      <c r="C31" s="28" t="s">
        <v>27</v>
      </c>
      <c r="D31" s="1" t="s">
        <v>28</v>
      </c>
      <c r="E31" s="63"/>
      <c r="F31" s="1">
        <v>0.9</v>
      </c>
      <c r="G31" s="1"/>
      <c r="H31" s="1"/>
      <c r="I31" s="25"/>
      <c r="J31" s="25"/>
    </row>
    <row r="32" spans="1:10" ht="24.75" customHeight="1">
      <c r="A32" s="29">
        <v>4</v>
      </c>
      <c r="B32" s="30" t="s">
        <v>3</v>
      </c>
      <c r="C32" s="31" t="s">
        <v>29</v>
      </c>
      <c r="D32" s="1" t="s">
        <v>30</v>
      </c>
      <c r="E32" s="63"/>
      <c r="F32" s="1"/>
      <c r="G32" s="1"/>
      <c r="H32" s="1"/>
      <c r="I32" s="25"/>
      <c r="J32" s="25"/>
    </row>
    <row r="33" spans="1:10" ht="30">
      <c r="A33" s="27">
        <v>5</v>
      </c>
      <c r="B33" s="23"/>
      <c r="C33" s="28" t="s">
        <v>31</v>
      </c>
      <c r="D33" s="43" t="s">
        <v>32</v>
      </c>
      <c r="E33" s="63"/>
      <c r="F33" s="1">
        <v>1.048</v>
      </c>
      <c r="G33" s="1"/>
      <c r="H33" s="1"/>
      <c r="I33" s="80"/>
      <c r="J33" s="25"/>
    </row>
    <row r="34" spans="1:10" ht="27.75" customHeight="1">
      <c r="A34" s="27">
        <v>6</v>
      </c>
      <c r="B34" s="23" t="s">
        <v>3</v>
      </c>
      <c r="C34" s="28" t="s">
        <v>33</v>
      </c>
      <c r="D34" s="1" t="s">
        <v>34</v>
      </c>
      <c r="E34" s="63"/>
      <c r="F34" s="105">
        <v>1618333</v>
      </c>
      <c r="G34" s="105"/>
      <c r="H34" s="1"/>
      <c r="I34" s="25"/>
      <c r="J34" s="25"/>
    </row>
    <row r="35" spans="1:10" ht="50.25" customHeight="1">
      <c r="A35" s="27">
        <v>7</v>
      </c>
      <c r="B35" s="23" t="s">
        <v>35</v>
      </c>
      <c r="C35" s="28" t="s">
        <v>36</v>
      </c>
      <c r="D35" s="1" t="s">
        <v>37</v>
      </c>
      <c r="E35" s="63"/>
      <c r="F35" s="1">
        <v>7</v>
      </c>
      <c r="G35" s="1"/>
      <c r="H35" s="1"/>
      <c r="I35" s="25"/>
      <c r="J35" s="25"/>
    </row>
    <row r="36" spans="1:10" ht="31.5">
      <c r="A36" s="27">
        <v>8</v>
      </c>
      <c r="B36" s="23" t="s">
        <v>38</v>
      </c>
      <c r="C36" s="28" t="s">
        <v>39</v>
      </c>
      <c r="D36" s="1" t="s">
        <v>40</v>
      </c>
      <c r="E36" s="63"/>
      <c r="F36" s="105">
        <v>10</v>
      </c>
      <c r="G36" s="105"/>
      <c r="H36" s="1"/>
      <c r="I36" s="25"/>
      <c r="J36" s="25"/>
    </row>
    <row r="37" spans="1:10" ht="54.75" customHeight="1">
      <c r="A37" s="27">
        <v>9</v>
      </c>
      <c r="B37" s="23" t="s">
        <v>41</v>
      </c>
      <c r="C37" s="28" t="s">
        <v>42</v>
      </c>
      <c r="D37" s="1" t="s">
        <v>43</v>
      </c>
      <c r="E37" s="63"/>
      <c r="F37" s="105">
        <v>6</v>
      </c>
      <c r="G37" s="105"/>
      <c r="H37" s="1"/>
      <c r="I37" s="25"/>
      <c r="J37" s="25"/>
    </row>
    <row r="38" spans="1:10" ht="30.75" thickBot="1">
      <c r="A38" s="32">
        <v>10</v>
      </c>
      <c r="B38" s="33" t="s">
        <v>3</v>
      </c>
      <c r="C38" s="91" t="s">
        <v>44</v>
      </c>
      <c r="D38" s="3" t="s">
        <v>20</v>
      </c>
      <c r="E38" s="88" t="s">
        <v>45</v>
      </c>
      <c r="F38" s="55">
        <f>(F29*F33*F30/F31+F32)+F37*F34*F36/(12*F35)</f>
        <v>73917162.884940252</v>
      </c>
      <c r="G38" s="55"/>
      <c r="H38" s="55"/>
      <c r="I38" s="25"/>
      <c r="J38" s="25"/>
    </row>
    <row r="39" spans="1:10" ht="15.75" thickBot="1">
      <c r="A39" s="34"/>
      <c r="B39" s="93" t="s">
        <v>46</v>
      </c>
      <c r="C39" s="96"/>
      <c r="D39" s="97"/>
      <c r="E39" s="97"/>
      <c r="F39" s="95">
        <f>F38/F30</f>
        <v>121.19981747994109</v>
      </c>
      <c r="G39" s="94"/>
      <c r="H39" s="94"/>
      <c r="I39" s="25"/>
      <c r="J39" s="25"/>
    </row>
    <row r="40" spans="1:10" ht="15.75" hidden="1" thickBot="1">
      <c r="A40" s="34"/>
      <c r="B40" s="92" t="s">
        <v>3</v>
      </c>
      <c r="C40" s="90" t="s">
        <v>47</v>
      </c>
      <c r="D40" s="36"/>
      <c r="E40" s="36"/>
      <c r="F40" s="26"/>
      <c r="G40" s="26"/>
      <c r="H40" s="26"/>
      <c r="I40" s="25"/>
      <c r="J40" s="25"/>
    </row>
    <row r="41" spans="1:10" ht="15.75" hidden="1" thickBot="1">
      <c r="A41" s="34"/>
      <c r="B41" s="37" t="s">
        <v>3</v>
      </c>
      <c r="C41" s="38" t="s">
        <v>48</v>
      </c>
      <c r="D41" s="39"/>
      <c r="E41" s="39"/>
      <c r="F41" s="26"/>
      <c r="G41" s="26"/>
      <c r="H41" s="26"/>
      <c r="I41" s="25"/>
      <c r="J41" s="25"/>
    </row>
    <row r="42" spans="1:10" ht="15.75" thickBot="1">
      <c r="A42" s="34"/>
      <c r="B42" s="35"/>
      <c r="C42" s="34"/>
      <c r="D42" s="51"/>
      <c r="E42" s="51"/>
      <c r="F42" s="26"/>
      <c r="G42" s="26"/>
      <c r="H42" s="26"/>
      <c r="I42" s="25"/>
      <c r="J42" s="25"/>
    </row>
    <row r="43" spans="1:10" ht="24.75" customHeight="1" thickBot="1">
      <c r="A43" s="109" t="s">
        <v>76</v>
      </c>
      <c r="B43" s="110"/>
      <c r="C43" s="110"/>
      <c r="D43" s="111"/>
      <c r="E43" s="111"/>
      <c r="F43" s="79">
        <f>F6</f>
        <v>2020</v>
      </c>
      <c r="G43" s="79"/>
      <c r="H43" s="79"/>
      <c r="J43" s="25"/>
    </row>
    <row r="44" spans="1:10">
      <c r="A44" s="45" t="s">
        <v>0</v>
      </c>
      <c r="B44" s="44" t="s">
        <v>1</v>
      </c>
      <c r="C44" s="44" t="s">
        <v>65</v>
      </c>
      <c r="D44" s="50" t="s">
        <v>66</v>
      </c>
      <c r="E44" s="71" t="s">
        <v>2</v>
      </c>
      <c r="F44" s="48"/>
      <c r="G44" s="46"/>
      <c r="H44" s="46"/>
      <c r="I44" s="25"/>
      <c r="J44" s="25"/>
    </row>
    <row r="45" spans="1:10" ht="22.5" customHeight="1">
      <c r="A45" s="27">
        <v>1</v>
      </c>
      <c r="B45" s="23" t="s">
        <v>46</v>
      </c>
      <c r="C45" s="28" t="s">
        <v>49</v>
      </c>
      <c r="D45" s="43" t="s">
        <v>50</v>
      </c>
      <c r="E45" s="85"/>
      <c r="F45" s="108">
        <v>18.264700000000001</v>
      </c>
      <c r="G45" s="103"/>
      <c r="H45" s="78"/>
      <c r="I45" s="25"/>
      <c r="J45" s="25"/>
    </row>
    <row r="46" spans="1:10" ht="15.75">
      <c r="A46" s="27">
        <v>2</v>
      </c>
      <c r="B46" s="23" t="s">
        <v>46</v>
      </c>
      <c r="C46" s="28" t="s">
        <v>51</v>
      </c>
      <c r="D46" s="43" t="s">
        <v>52</v>
      </c>
      <c r="E46" s="85"/>
      <c r="F46" s="108">
        <v>7.7930000000000001</v>
      </c>
      <c r="G46" s="103"/>
      <c r="H46" s="78"/>
      <c r="I46" s="25"/>
      <c r="J46" s="25"/>
    </row>
    <row r="47" spans="1:10" ht="51.75" customHeight="1">
      <c r="A47" s="27">
        <v>3</v>
      </c>
      <c r="B47" s="23" t="s">
        <v>46</v>
      </c>
      <c r="C47" s="28" t="s">
        <v>53</v>
      </c>
      <c r="D47" s="43" t="s">
        <v>54</v>
      </c>
      <c r="E47" s="85"/>
      <c r="F47" s="108">
        <v>8.0258000000000003</v>
      </c>
      <c r="G47" s="103"/>
      <c r="H47" s="78"/>
      <c r="I47" s="25"/>
      <c r="J47" s="25"/>
    </row>
    <row r="48" spans="1:10" ht="31.5">
      <c r="A48" s="27">
        <v>4</v>
      </c>
      <c r="B48" s="23" t="s">
        <v>46</v>
      </c>
      <c r="C48" s="10" t="s">
        <v>55</v>
      </c>
      <c r="D48" s="43" t="str">
        <f>[1]ГСМ!E23</f>
        <v xml:space="preserve">Ртti </v>
      </c>
      <c r="E48" s="85"/>
      <c r="F48" s="108">
        <v>18.236699999999999</v>
      </c>
      <c r="G48" s="103"/>
      <c r="H48" s="78"/>
      <c r="I48" s="25"/>
      <c r="J48" s="25"/>
    </row>
    <row r="49" spans="1:10" ht="35.25" customHeight="1">
      <c r="A49" s="27">
        <v>5</v>
      </c>
      <c r="B49" s="23" t="s">
        <v>46</v>
      </c>
      <c r="C49" s="10" t="s">
        <v>56</v>
      </c>
      <c r="D49" s="43" t="s">
        <v>57</v>
      </c>
      <c r="E49" s="85"/>
      <c r="F49" s="108">
        <v>1.1019000000000001</v>
      </c>
      <c r="G49" s="103"/>
      <c r="H49" s="78"/>
      <c r="I49" s="25"/>
      <c r="J49" s="25"/>
    </row>
    <row r="50" spans="1:10" ht="31.5">
      <c r="A50" s="27">
        <v>6</v>
      </c>
      <c r="B50" s="23" t="s">
        <v>46</v>
      </c>
      <c r="C50" s="10" t="s">
        <v>58</v>
      </c>
      <c r="D50" s="43" t="s">
        <v>59</v>
      </c>
      <c r="E50" s="85"/>
      <c r="F50" s="108">
        <v>0.83850000000000002</v>
      </c>
      <c r="G50" s="103"/>
      <c r="H50" s="78"/>
      <c r="I50" s="25"/>
      <c r="J50" s="25"/>
    </row>
    <row r="51" spans="1:10" ht="31.5">
      <c r="A51" s="27">
        <v>7</v>
      </c>
      <c r="B51" s="23" t="s">
        <v>46</v>
      </c>
      <c r="C51" s="28" t="s">
        <v>60</v>
      </c>
      <c r="D51" s="43" t="s">
        <v>61</v>
      </c>
      <c r="E51" s="85"/>
      <c r="F51" s="108">
        <v>9.7744999999999997</v>
      </c>
      <c r="G51" s="103"/>
      <c r="H51" s="78"/>
      <c r="I51" s="25"/>
      <c r="J51" s="25"/>
    </row>
    <row r="52" spans="1:10" ht="50.25" customHeight="1">
      <c r="A52" s="29">
        <v>8</v>
      </c>
      <c r="B52" s="30" t="s">
        <v>46</v>
      </c>
      <c r="C52" s="31" t="s">
        <v>62</v>
      </c>
      <c r="D52" s="52" t="s">
        <v>63</v>
      </c>
      <c r="E52" s="76"/>
      <c r="F52" s="108">
        <v>38.420999999999999</v>
      </c>
      <c r="G52" s="102"/>
      <c r="H52" s="66"/>
      <c r="I52" s="25"/>
      <c r="J52" s="25"/>
    </row>
    <row r="53" spans="1:10" ht="30.75" thickBot="1">
      <c r="A53" s="41">
        <v>9</v>
      </c>
      <c r="B53" s="33" t="s">
        <v>46</v>
      </c>
      <c r="C53" s="42" t="s">
        <v>64</v>
      </c>
      <c r="D53" s="54" t="s">
        <v>22</v>
      </c>
      <c r="E53" s="88" t="s">
        <v>75</v>
      </c>
      <c r="F53" s="107">
        <f>SUM(F45:F52)</f>
        <v>102.45609999999999</v>
      </c>
      <c r="G53" s="55"/>
      <c r="H53" s="55"/>
      <c r="I53" s="25"/>
      <c r="J53" s="25"/>
    </row>
    <row r="55" spans="1:10">
      <c r="A55" s="122"/>
      <c r="B55" s="122"/>
      <c r="C55" s="122"/>
      <c r="D55" s="122"/>
      <c r="E55" s="122"/>
      <c r="F55" s="122"/>
      <c r="G55" s="122"/>
      <c r="H55" s="122"/>
    </row>
    <row r="56" spans="1:10">
      <c r="A56" s="122"/>
      <c r="B56" s="122"/>
      <c r="C56" s="122"/>
      <c r="D56" s="122"/>
      <c r="E56" s="122"/>
      <c r="F56" s="122"/>
      <c r="G56" s="122"/>
      <c r="H56" s="122"/>
    </row>
    <row r="57" spans="1:10">
      <c r="C57" t="s">
        <v>83</v>
      </c>
    </row>
    <row r="58" spans="1:10">
      <c r="C58" t="s">
        <v>84</v>
      </c>
    </row>
    <row r="59" spans="1:10">
      <c r="C59" t="s">
        <v>85</v>
      </c>
    </row>
    <row r="60" spans="1:10">
      <c r="C60" t="s">
        <v>86</v>
      </c>
    </row>
  </sheetData>
  <mergeCells count="9">
    <mergeCell ref="A55:H56"/>
    <mergeCell ref="A27:E27"/>
    <mergeCell ref="A43:E43"/>
    <mergeCell ref="A3:H3"/>
    <mergeCell ref="A6:E6"/>
    <mergeCell ref="A10:C10"/>
    <mergeCell ref="A17:E17"/>
    <mergeCell ref="A18:E18"/>
    <mergeCell ref="A26:E26"/>
  </mergeCells>
  <pageMargins left="0.70866141732283472" right="0.70866141732283472" top="0.59055118110236227" bottom="0.59055118110236227" header="0.31496062992125984" footer="0.31496062992125984"/>
  <pageSetup paperSize="9" scale="62" fitToHeight="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 для контракта № 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Милиновская Елена Артуровна</dc:creator>
  <cp:lastModifiedBy>podkopaeva</cp:lastModifiedBy>
  <cp:lastPrinted>2020-02-06T01:49:33Z</cp:lastPrinted>
  <dcterms:created xsi:type="dcterms:W3CDTF">2018-06-22T07:46:04Z</dcterms:created>
  <dcterms:modified xsi:type="dcterms:W3CDTF">2020-02-26T08:43:57Z</dcterms:modified>
</cp:coreProperties>
</file>